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app\transparencia\articulo8\V\j\"/>
    </mc:Choice>
  </mc:AlternateContent>
  <xr:revisionPtr revIDLastSave="0" documentId="8_{C4934F6D-5754-4FA0-96BA-2C070CACC166}" xr6:coauthVersionLast="47" xr6:coauthVersionMax="47" xr10:uidLastSave="{00000000-0000-0000-0000-000000000000}"/>
  <bookViews>
    <workbookView xWindow="-110" yWindow="-110" windowWidth="19420" windowHeight="10560" xr2:uid="{912A7033-8A66-49EF-921E-35DC733F48A5}"/>
  </bookViews>
  <sheets>
    <sheet name="Hoja1" sheetId="1" r:id="rId1"/>
  </sheets>
  <externalReferences>
    <externalReference r:id="rId2"/>
  </externalReferences>
  <definedNames>
    <definedName name="Credito1">'[1]Calculo ISPT 2018 quincenal'!$AG$17:$AH$27</definedName>
    <definedName name="TARIFA1">'[1]Calculo ISPT 2018 quincenal'!$Y$17:$AA$27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4" i="1" l="1"/>
  <c r="AF14" i="1"/>
  <c r="AE14" i="1"/>
  <c r="AD14" i="1"/>
  <c r="AB14" i="1"/>
  <c r="N14" i="1"/>
  <c r="M14" i="1"/>
  <c r="L14" i="1"/>
  <c r="K14" i="1"/>
  <c r="I14" i="1"/>
  <c r="H14" i="1"/>
  <c r="Q12" i="1"/>
  <c r="J12" i="1"/>
  <c r="R12" i="1" s="1"/>
  <c r="Q11" i="1"/>
  <c r="O11" i="1"/>
  <c r="J11" i="1"/>
  <c r="R11" i="1" s="1"/>
  <c r="Q10" i="1"/>
  <c r="J10" i="1"/>
  <c r="O10" i="1" s="1"/>
  <c r="R9" i="1"/>
  <c r="Q9" i="1"/>
  <c r="O9" i="1"/>
  <c r="J9" i="1"/>
  <c r="Q8" i="1"/>
  <c r="J8" i="1"/>
  <c r="R8" i="1" s="1"/>
  <c r="R7" i="1"/>
  <c r="Y7" i="1" s="1"/>
  <c r="Q7" i="1"/>
  <c r="O7" i="1"/>
  <c r="J7" i="1"/>
  <c r="Q6" i="1"/>
  <c r="Q14" i="1" s="1"/>
  <c r="J6" i="1"/>
  <c r="O6" i="1" s="1"/>
  <c r="B2" i="1"/>
  <c r="W8" i="1" l="1"/>
  <c r="S8" i="1"/>
  <c r="Y8" i="1"/>
  <c r="T8" i="1"/>
  <c r="U8" i="1"/>
  <c r="Y11" i="1"/>
  <c r="U11" i="1"/>
  <c r="W11" i="1"/>
  <c r="S11" i="1"/>
  <c r="T11" i="1" s="1"/>
  <c r="V11" i="1" s="1"/>
  <c r="X11" i="1" s="1"/>
  <c r="Z11" i="1" s="1"/>
  <c r="AC11" i="1" s="1"/>
  <c r="AH11" i="1" s="1"/>
  <c r="AI11" i="1" s="1"/>
  <c r="O14" i="1"/>
  <c r="W12" i="1"/>
  <c r="S12" i="1"/>
  <c r="T12" i="1" s="1"/>
  <c r="V12" i="1" s="1"/>
  <c r="X12" i="1" s="1"/>
  <c r="Z12" i="1" s="1"/>
  <c r="AC12" i="1" s="1"/>
  <c r="AH12" i="1" s="1"/>
  <c r="Y12" i="1"/>
  <c r="U12" i="1"/>
  <c r="R6" i="1"/>
  <c r="S7" i="1"/>
  <c r="T7" i="1" s="1"/>
  <c r="W7" i="1"/>
  <c r="O8" i="1"/>
  <c r="U9" i="1"/>
  <c r="Y9" i="1"/>
  <c r="R10" i="1"/>
  <c r="O12" i="1"/>
  <c r="J14" i="1"/>
  <c r="U7" i="1"/>
  <c r="S9" i="1"/>
  <c r="T9" i="1" s="1"/>
  <c r="V9" i="1" s="1"/>
  <c r="X9" i="1" s="1"/>
  <c r="Z9" i="1" s="1"/>
  <c r="AC9" i="1" s="1"/>
  <c r="AH9" i="1" s="1"/>
  <c r="AI9" i="1" s="1"/>
  <c r="W9" i="1"/>
  <c r="Y10" i="1" l="1"/>
  <c r="U10" i="1"/>
  <c r="T10" i="1"/>
  <c r="V10" i="1" s="1"/>
  <c r="W10" i="1"/>
  <c r="S10" i="1"/>
  <c r="V7" i="1"/>
  <c r="X7" i="1" s="1"/>
  <c r="Z7" i="1" s="1"/>
  <c r="AC7" i="1" s="1"/>
  <c r="AH7" i="1" s="1"/>
  <c r="AI7" i="1" s="1"/>
  <c r="V8" i="1"/>
  <c r="X8" i="1" s="1"/>
  <c r="Z8" i="1" s="1"/>
  <c r="AC8" i="1" s="1"/>
  <c r="AH8" i="1" s="1"/>
  <c r="AI8" i="1" s="1"/>
  <c r="R14" i="1"/>
  <c r="Y6" i="1"/>
  <c r="Y14" i="1" s="1"/>
  <c r="U6" i="1"/>
  <c r="U14" i="1" s="1"/>
  <c r="W6" i="1"/>
  <c r="T6" i="1"/>
  <c r="S6" i="1"/>
  <c r="S14" i="1" s="1"/>
  <c r="AI12" i="1"/>
  <c r="X10" i="1" l="1"/>
  <c r="Z10" i="1" s="1"/>
  <c r="AC10" i="1" s="1"/>
  <c r="AH10" i="1" s="1"/>
  <c r="AI10" i="1" s="1"/>
  <c r="T14" i="1"/>
  <c r="V6" i="1"/>
  <c r="W14" i="1"/>
  <c r="V14" i="1" l="1"/>
  <c r="X6" i="1"/>
  <c r="X14" i="1" l="1"/>
  <c r="Z6" i="1"/>
  <c r="Z14" i="1" l="1"/>
  <c r="AC6" i="1"/>
  <c r="AH6" i="1" l="1"/>
  <c r="AC14" i="1"/>
  <c r="AH14" i="1" l="1"/>
  <c r="AI6" i="1"/>
  <c r="AI14" i="1" s="1"/>
</calcChain>
</file>

<file path=xl/sharedStrings.xml><?xml version="1.0" encoding="utf-8"?>
<sst xmlns="http://schemas.openxmlformats.org/spreadsheetml/2006/main" count="77" uniqueCount="65">
  <si>
    <t>Días</t>
  </si>
  <si>
    <t>Sueldo</t>
  </si>
  <si>
    <t>P E R C E P C I O N E S</t>
  </si>
  <si>
    <t>Horas</t>
  </si>
  <si>
    <t>TARIFA</t>
  </si>
  <si>
    <t>Crédito</t>
  </si>
  <si>
    <t>I.S.R.</t>
  </si>
  <si>
    <t>Subsidio al empleo</t>
  </si>
  <si>
    <t xml:space="preserve">D E D U C C I O N E S </t>
  </si>
  <si>
    <t>TOTAL A PAGAR</t>
  </si>
  <si>
    <t>Núm..</t>
  </si>
  <si>
    <t>Nombre</t>
  </si>
  <si>
    <t>NOMBRAMIENTO</t>
  </si>
  <si>
    <t>CURP</t>
  </si>
  <si>
    <t>Trab.</t>
  </si>
  <si>
    <t>diario</t>
  </si>
  <si>
    <t>Sueldo quincenal</t>
  </si>
  <si>
    <t>Bono por</t>
  </si>
  <si>
    <t>Comisiones</t>
  </si>
  <si>
    <t>Otros</t>
  </si>
  <si>
    <t>Otros exentos</t>
  </si>
  <si>
    <t>total percepción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</si>
  <si>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</si>
  <si>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</si>
  <si>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</si>
  <si>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</si>
  <si>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</si>
  <si>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</si>
  <si>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</si>
  <si>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</si>
  <si>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</si>
  <si>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I.S.P.T.</t>
  </si>
  <si>
    <t>I.M.S.S.</t>
  </si>
  <si>
    <t>Fondo de</t>
  </si>
  <si>
    <t>Prestamos</t>
  </si>
  <si>
    <t>Total deduc.</t>
  </si>
  <si>
    <t>Asistencia</t>
  </si>
  <si>
    <t>Puntualidad</t>
  </si>
  <si>
    <t>Gravados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</si>
  <si>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</si>
  <si>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</si>
  <si>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</si>
  <si>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</si>
  <si>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</si>
  <si>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</si>
  <si>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</si>
  <si>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</si>
  <si>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sz val="10"/>
        <color rgb="FFFF0000"/>
        <rFont val="Arial"/>
        <family val="2"/>
      </rPr>
      <t xml:space="preserve"> (A Favor)</t>
    </r>
  </si>
  <si>
    <t>Infonavit</t>
  </si>
  <si>
    <t>Ahorro</t>
  </si>
  <si>
    <t>F I R M A</t>
  </si>
  <si>
    <t>J Trinidad Flores Cocolán</t>
  </si>
  <si>
    <t>PENSIONADO</t>
  </si>
  <si>
    <t>*José de Jesús Tapia Maciel</t>
  </si>
  <si>
    <t>J. Jesús Sánchez</t>
  </si>
  <si>
    <t>Raúl Rodríguez Navarro</t>
  </si>
  <si>
    <t>Luis Santos Oliva</t>
  </si>
  <si>
    <t>María de Jesús Contreras Lomelí</t>
  </si>
  <si>
    <t>Juana Salazar Flores</t>
  </si>
  <si>
    <t>T O T A L E S</t>
  </si>
  <si>
    <t xml:space="preserve"> </t>
  </si>
  <si>
    <t>C.D. José Ascensión Murguía Santiago</t>
  </si>
  <si>
    <t xml:space="preserve">           C. Leslye Belén Nuño Arreola</t>
  </si>
  <si>
    <t xml:space="preserve"> PRESIDENTE MUNICIPAL</t>
  </si>
  <si>
    <t xml:space="preserve">       ENC. DE LA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</si>
</sst>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80"/>
      <name val="Verdana"/>
      <family val="2"/>
    </font>
    <font>
      <sz val="13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7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</xf>
    <xf numFmtId="10" fontId="2" fillId="2" borderId="1" xfId="3" applyNumberFormat="1" applyFont="1" applyFill="1" applyBorder="1" applyAlignment="1" applyProtection="1">
      <alignment horizontal="center" vertical="center"/>
    </xf>
    <xf numFmtId="2" fontId="2" fillId="2" borderId="1" xfId="1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44" fontId="10" fillId="2" borderId="1" xfId="2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44" fontId="7" fillId="0" borderId="0" xfId="2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44" fontId="7" fillId="0" borderId="6" xfId="2" applyFont="1" applyFill="1" applyBorder="1" applyAlignment="1" applyProtection="1">
      <alignment horizontal="center" vertical="center"/>
    </xf>
    <xf numFmtId="44" fontId="10" fillId="0" borderId="0" xfId="2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4" fontId="10" fillId="0" borderId="7" xfId="2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ampp/htdocs/app/transparencia/nominas/2a%20de%20may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REGIDORES"/>
      <sheetName val="BASE"/>
      <sheetName val="EVENTUALES"/>
      <sheetName val="PENSIONADOS"/>
      <sheetName val="Apoyos"/>
      <sheetName val="SEG. PUBLICA"/>
      <sheetName val="PROT.CIVIL"/>
      <sheetName val="Calculo ISPT 2018 quince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Y17">
            <v>0.01</v>
          </cell>
          <cell r="Z17">
            <v>0</v>
          </cell>
          <cell r="AA17">
            <v>1.9199999999999998E-2</v>
          </cell>
          <cell r="AG17">
            <v>0.01</v>
          </cell>
          <cell r="AH17">
            <v>200.85</v>
          </cell>
        </row>
        <row r="18">
          <cell r="Y18">
            <v>318.01</v>
          </cell>
          <cell r="Z18">
            <v>6.15</v>
          </cell>
          <cell r="AA18">
            <v>6.4000000000000001E-2</v>
          </cell>
          <cell r="AG18">
            <v>872.86</v>
          </cell>
          <cell r="AH18">
            <v>200.7</v>
          </cell>
        </row>
        <row r="19">
          <cell r="Y19">
            <v>2699.41</v>
          </cell>
          <cell r="Z19">
            <v>158.55000000000001</v>
          </cell>
          <cell r="AA19">
            <v>0.10879999999999999</v>
          </cell>
          <cell r="AG19">
            <v>1309.21</v>
          </cell>
          <cell r="AH19">
            <v>200.7</v>
          </cell>
        </row>
        <row r="20">
          <cell r="Y20">
            <v>4744.0600000000004</v>
          </cell>
          <cell r="Z20">
            <v>381</v>
          </cell>
          <cell r="AA20">
            <v>0.16</v>
          </cell>
          <cell r="AG20">
            <v>1713.61</v>
          </cell>
          <cell r="AH20">
            <v>193.8</v>
          </cell>
        </row>
        <row r="21">
          <cell r="Y21">
            <v>5514.76</v>
          </cell>
          <cell r="Z21">
            <v>504.3</v>
          </cell>
          <cell r="AA21">
            <v>0.1792</v>
          </cell>
          <cell r="AG21">
            <v>1745.71</v>
          </cell>
          <cell r="AH21">
            <v>188.7</v>
          </cell>
        </row>
        <row r="22">
          <cell r="Y22">
            <v>6602.71</v>
          </cell>
          <cell r="Z22">
            <v>699.3</v>
          </cell>
          <cell r="AA22">
            <v>0.21360000000000001</v>
          </cell>
          <cell r="AG22">
            <v>2193.7600000000002</v>
          </cell>
          <cell r="AH22">
            <v>174.75</v>
          </cell>
        </row>
        <row r="23">
          <cell r="Y23">
            <v>13316.71</v>
          </cell>
          <cell r="Z23">
            <v>2133.3000000000002</v>
          </cell>
          <cell r="AA23">
            <v>0.23519999999999999</v>
          </cell>
          <cell r="AG23">
            <v>2327.56</v>
          </cell>
          <cell r="AH23">
            <v>160.35</v>
          </cell>
        </row>
        <row r="24">
          <cell r="Y24">
            <v>20988.91</v>
          </cell>
          <cell r="Z24">
            <v>3937.8</v>
          </cell>
          <cell r="AA24">
            <v>0.3</v>
          </cell>
          <cell r="AG24">
            <v>2632.66</v>
          </cell>
          <cell r="AH24">
            <v>145.35</v>
          </cell>
        </row>
        <row r="25">
          <cell r="Y25">
            <v>40071.31</v>
          </cell>
          <cell r="Z25">
            <v>9662.5499999999993</v>
          </cell>
          <cell r="AA25">
            <v>0.32</v>
          </cell>
          <cell r="AG25">
            <v>3071.41</v>
          </cell>
          <cell r="AH25">
            <v>125.1</v>
          </cell>
        </row>
        <row r="26">
          <cell r="Y26">
            <v>53428.51</v>
          </cell>
          <cell r="Z26">
            <v>13936.8</v>
          </cell>
          <cell r="AA26">
            <v>0.34</v>
          </cell>
          <cell r="AG26">
            <v>3510.16</v>
          </cell>
          <cell r="AH26">
            <v>107.4</v>
          </cell>
        </row>
        <row r="27">
          <cell r="Y27">
            <v>160285.35999999999</v>
          </cell>
          <cell r="Z27">
            <v>50268.15</v>
          </cell>
          <cell r="AA27">
            <v>0.35</v>
          </cell>
          <cell r="AG27">
            <v>3642.61</v>
          </cell>
          <cell r="AH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895C1-7560-42C0-B9F7-F013A20B6B8C}">
  <dimension ref="A1:AJ25"/>
  <sheetViews>
    <sheetView tabSelected="1" zoomScale="60" zoomScaleNormal="60" workbookViewId="0">
      <selection activeCell="AJ5" sqref="AJ5"/>
    </sheetView>
  </sheetViews>
  <sheetFormatPr baseColWidth="10" defaultRowHeight="14.5" x14ac:dyDescent="0.35"/>
  <cols>
    <col min="1" max="1" width="3.90625" customWidth="1"/>
    <col min="2" max="2" width="6" customWidth="1"/>
    <col min="3" max="3" width="49.54296875" customWidth="1"/>
    <col min="4" max="4" width="16" bestFit="1" customWidth="1"/>
    <col min="35" max="35" width="15.453125" customWidth="1"/>
    <col min="36" max="36" width="32.81640625" customWidth="1"/>
  </cols>
  <sheetData>
    <row r="1" spans="1:36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x14ac:dyDescent="0.35">
      <c r="A2" s="1"/>
      <c r="B2" s="4">
        <f>[1]REGIDORES!B1</f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</row>
    <row r="3" spans="1:36" ht="17" x14ac:dyDescent="0.35">
      <c r="A3" s="1"/>
      <c r="B3" s="5"/>
      <c r="C3" s="6"/>
      <c r="D3" s="5"/>
      <c r="E3" s="5"/>
      <c r="F3" s="7" t="s">
        <v>0</v>
      </c>
      <c r="G3" s="7" t="s">
        <v>1</v>
      </c>
      <c r="H3" s="8" t="s">
        <v>2</v>
      </c>
      <c r="I3" s="8"/>
      <c r="J3" s="8"/>
      <c r="K3" s="8"/>
      <c r="L3" s="8"/>
      <c r="M3" s="8"/>
      <c r="N3" s="8"/>
      <c r="O3" s="8"/>
      <c r="P3" s="7"/>
      <c r="Q3" s="7" t="s">
        <v>3</v>
      </c>
      <c r="R3" s="7"/>
      <c r="S3" s="9" t="s">
        <v>4</v>
      </c>
      <c r="T3" s="9"/>
      <c r="U3" s="9"/>
      <c r="V3" s="9"/>
      <c r="W3" s="9"/>
      <c r="X3" s="9"/>
      <c r="Y3" s="7" t="s">
        <v>5</v>
      </c>
      <c r="Z3" s="7" t="s">
        <v>6</v>
      </c>
      <c r="AA3" s="7"/>
      <c r="AB3" s="10" t="s">
        <v>7</v>
      </c>
      <c r="AC3" s="9" t="s">
        <v>8</v>
      </c>
      <c r="AD3" s="9"/>
      <c r="AE3" s="9"/>
      <c r="AF3" s="9"/>
      <c r="AG3" s="9"/>
      <c r="AH3" s="9"/>
      <c r="AI3" s="11" t="s">
        <v>9</v>
      </c>
      <c r="AJ3" s="5"/>
    </row>
    <row r="4" spans="1:36" ht="17.5" x14ac:dyDescent="0.35">
      <c r="A4" s="1"/>
      <c r="B4" s="7" t="s">
        <v>10</v>
      </c>
      <c r="C4" s="12" t="s">
        <v>11</v>
      </c>
      <c r="D4" s="7" t="s">
        <v>12</v>
      </c>
      <c r="E4" s="7" t="s">
        <v>13</v>
      </c>
      <c r="F4" s="13" t="s">
        <v>14</v>
      </c>
      <c r="G4" s="7" t="s">
        <v>15</v>
      </c>
      <c r="H4" s="10" t="s">
        <v>16</v>
      </c>
      <c r="I4" s="7" t="s">
        <v>17</v>
      </c>
      <c r="J4" s="7" t="s">
        <v>17</v>
      </c>
      <c r="K4" s="7" t="s">
        <v>18</v>
      </c>
      <c r="L4" s="7" t="s">
        <v>3</v>
      </c>
      <c r="M4" s="7" t="s">
        <v>19</v>
      </c>
      <c r="N4" s="10" t="s">
        <v>20</v>
      </c>
      <c r="O4" s="10" t="s">
        <v>21</v>
      </c>
      <c r="P4" s="7"/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7" t="s">
        <v>6</v>
      </c>
      <c r="Y4" s="7" t="s">
        <v>29</v>
      </c>
      <c r="Z4" s="7" t="s">
        <v>30</v>
      </c>
      <c r="AA4" s="7"/>
      <c r="AB4" s="10"/>
      <c r="AC4" s="7" t="s">
        <v>31</v>
      </c>
      <c r="AD4" s="7" t="s">
        <v>32</v>
      </c>
      <c r="AE4" s="7" t="s">
        <v>5</v>
      </c>
      <c r="AF4" s="7" t="s">
        <v>33</v>
      </c>
      <c r="AG4" s="14" t="s">
        <v>34</v>
      </c>
      <c r="AH4" s="10" t="s">
        <v>35</v>
      </c>
      <c r="AI4" s="11"/>
      <c r="AJ4" s="5"/>
    </row>
    <row r="5" spans="1:36" ht="17.5" x14ac:dyDescent="0.35">
      <c r="A5" s="1"/>
      <c r="B5" s="7"/>
      <c r="C5" s="12"/>
      <c r="D5" s="7"/>
      <c r="E5" s="7"/>
      <c r="F5" s="7"/>
      <c r="G5" s="7"/>
      <c r="H5" s="10"/>
      <c r="I5" s="7" t="s">
        <v>36</v>
      </c>
      <c r="J5" s="7" t="s">
        <v>37</v>
      </c>
      <c r="K5" s="7"/>
      <c r="L5" s="7" t="s">
        <v>22</v>
      </c>
      <c r="M5" s="7" t="s">
        <v>38</v>
      </c>
      <c r="N5" s="10"/>
      <c r="O5" s="10"/>
      <c r="P5" s="7"/>
      <c r="Q5" s="7" t="s">
        <v>39</v>
      </c>
      <c r="R5" s="7" t="s">
        <v>40</v>
      </c>
      <c r="S5" s="7" t="s">
        <v>41</v>
      </c>
      <c r="T5" s="7" t="s">
        <v>42</v>
      </c>
      <c r="U5" s="7" t="s">
        <v>42</v>
      </c>
      <c r="V5" s="7" t="s">
        <v>43</v>
      </c>
      <c r="W5" s="7" t="s">
        <v>44</v>
      </c>
      <c r="X5" s="7" t="s">
        <v>45</v>
      </c>
      <c r="Y5" s="7" t="s">
        <v>46</v>
      </c>
      <c r="Z5" s="7" t="s">
        <v>47</v>
      </c>
      <c r="AA5" s="7"/>
      <c r="AB5" s="10"/>
      <c r="AC5" s="7"/>
      <c r="AD5" s="7"/>
      <c r="AE5" s="7" t="s">
        <v>48</v>
      </c>
      <c r="AF5" s="7" t="s">
        <v>49</v>
      </c>
      <c r="AG5" s="7"/>
      <c r="AH5" s="10"/>
      <c r="AI5" s="11"/>
      <c r="AJ5" s="7" t="s">
        <v>50</v>
      </c>
    </row>
    <row r="6" spans="1:36" ht="68" x14ac:dyDescent="0.35">
      <c r="A6" s="1"/>
      <c r="B6" s="15">
        <v>1</v>
      </c>
      <c r="C6" s="16" t="s">
        <v>51</v>
      </c>
      <c r="D6" s="17" t="s">
        <v>52</v>
      </c>
      <c r="E6" s="17"/>
      <c r="F6" s="17">
        <v>15</v>
      </c>
      <c r="G6" s="18">
        <v>98.14</v>
      </c>
      <c r="H6" s="19">
        <v>1531</v>
      </c>
      <c r="I6" s="20">
        <v>0</v>
      </c>
      <c r="J6" s="20">
        <f t="shared" ref="J6:J12" si="0">I6</f>
        <v>0</v>
      </c>
      <c r="K6" s="20">
        <v>0</v>
      </c>
      <c r="L6" s="20">
        <v>0</v>
      </c>
      <c r="M6" s="20">
        <v>0</v>
      </c>
      <c r="N6" s="20">
        <v>0</v>
      </c>
      <c r="O6" s="19">
        <f t="shared" ref="O6:O12" si="1">SUM(H6:N6)</f>
        <v>1531</v>
      </c>
      <c r="P6" s="21"/>
      <c r="Q6" s="19">
        <f t="shared" ref="Q6:Q12" si="2">IF(G6=47.16,0,IF(G6&gt;47.16,L6*0.5,0))</f>
        <v>0</v>
      </c>
      <c r="R6" s="19">
        <f t="shared" ref="R6:R12" si="3">H6+I6+J6+M6+Q6+K6</f>
        <v>1531</v>
      </c>
      <c r="S6" s="19">
        <f t="shared" ref="S6:S12" si="4">VLOOKUP(R6,TARIFA1,1)</f>
        <v>318.01</v>
      </c>
      <c r="T6" s="19">
        <f t="shared" ref="T6:T12" si="5">R6-S6</f>
        <v>1212.99</v>
      </c>
      <c r="U6" s="22">
        <f t="shared" ref="U6:U12" si="6">VLOOKUP(R6,TARIFA1,3)</f>
        <v>6.4000000000000001E-2</v>
      </c>
      <c r="V6" s="19">
        <f t="shared" ref="V6:V12" si="7">T6*U6</f>
        <v>77.631360000000001</v>
      </c>
      <c r="W6" s="19">
        <f t="shared" ref="W6:W12" si="8">VLOOKUP(R6,TARIFA1,2)</f>
        <v>6.15</v>
      </c>
      <c r="X6" s="19">
        <f t="shared" ref="X6:X12" si="9">V6+W6</f>
        <v>83.781360000000006</v>
      </c>
      <c r="Y6" s="19">
        <f t="shared" ref="Y6:Y12" si="10">VLOOKUP(R6,Credito1,2)</f>
        <v>200.7</v>
      </c>
      <c r="Z6" s="19">
        <f t="shared" ref="Z6:Z12" si="11">X6-Y6</f>
        <v>-116.91863999999998</v>
      </c>
      <c r="AA6" s="23"/>
      <c r="AB6" s="19">
        <v>0</v>
      </c>
      <c r="AC6" s="19">
        <f t="shared" ref="AC6:AC12" si="12">IF(Z6&lt;0,0,Z6)</f>
        <v>0</v>
      </c>
      <c r="AD6" s="19">
        <v>0</v>
      </c>
      <c r="AE6" s="20">
        <v>0</v>
      </c>
      <c r="AF6" s="20">
        <v>0</v>
      </c>
      <c r="AG6" s="24">
        <v>0</v>
      </c>
      <c r="AH6" s="19">
        <f t="shared" ref="AH6:AH12" si="13">SUM(AC6:AG6)</f>
        <v>0</v>
      </c>
      <c r="AI6" s="25">
        <f t="shared" ref="AI6:AI12" si="14">O6+AB6-AH6</f>
        <v>1531</v>
      </c>
      <c r="AJ6" s="19"/>
    </row>
    <row r="7" spans="1:36" ht="68" x14ac:dyDescent="0.35">
      <c r="A7" s="1"/>
      <c r="B7" s="15">
        <v>2</v>
      </c>
      <c r="C7" s="16" t="s">
        <v>53</v>
      </c>
      <c r="D7" s="17" t="s">
        <v>52</v>
      </c>
      <c r="E7" s="17"/>
      <c r="F7" s="17">
        <v>15</v>
      </c>
      <c r="G7" s="18">
        <v>98.14</v>
      </c>
      <c r="H7" s="19">
        <v>1531</v>
      </c>
      <c r="I7" s="20">
        <v>0</v>
      </c>
      <c r="J7" s="20">
        <f t="shared" si="0"/>
        <v>0</v>
      </c>
      <c r="K7" s="20">
        <v>0</v>
      </c>
      <c r="L7" s="20">
        <v>0</v>
      </c>
      <c r="M7" s="20">
        <v>0</v>
      </c>
      <c r="N7" s="20">
        <v>0</v>
      </c>
      <c r="O7" s="19">
        <f t="shared" si="1"/>
        <v>1531</v>
      </c>
      <c r="P7" s="21"/>
      <c r="Q7" s="19">
        <f t="shared" si="2"/>
        <v>0</v>
      </c>
      <c r="R7" s="19">
        <f t="shared" si="3"/>
        <v>1531</v>
      </c>
      <c r="S7" s="19">
        <f t="shared" si="4"/>
        <v>318.01</v>
      </c>
      <c r="T7" s="19">
        <f t="shared" si="5"/>
        <v>1212.99</v>
      </c>
      <c r="U7" s="22">
        <f t="shared" si="6"/>
        <v>6.4000000000000001E-2</v>
      </c>
      <c r="V7" s="19">
        <f t="shared" si="7"/>
        <v>77.631360000000001</v>
      </c>
      <c r="W7" s="19">
        <f t="shared" si="8"/>
        <v>6.15</v>
      </c>
      <c r="X7" s="19">
        <f t="shared" si="9"/>
        <v>83.781360000000006</v>
      </c>
      <c r="Y7" s="19">
        <f t="shared" si="10"/>
        <v>200.7</v>
      </c>
      <c r="Z7" s="19">
        <f t="shared" si="11"/>
        <v>-116.91863999999998</v>
      </c>
      <c r="AA7" s="23"/>
      <c r="AB7" s="19">
        <v>0</v>
      </c>
      <c r="AC7" s="19">
        <f t="shared" si="12"/>
        <v>0</v>
      </c>
      <c r="AD7" s="19">
        <v>0</v>
      </c>
      <c r="AE7" s="20">
        <v>0</v>
      </c>
      <c r="AF7" s="20">
        <v>0</v>
      </c>
      <c r="AG7" s="24">
        <v>0</v>
      </c>
      <c r="AH7" s="19">
        <f t="shared" si="13"/>
        <v>0</v>
      </c>
      <c r="AI7" s="25">
        <f t="shared" si="14"/>
        <v>1531</v>
      </c>
      <c r="AJ7" s="19"/>
    </row>
    <row r="8" spans="1:36" ht="34" x14ac:dyDescent="0.35">
      <c r="A8" s="1"/>
      <c r="B8" s="15">
        <v>3</v>
      </c>
      <c r="C8" s="16" t="s">
        <v>54</v>
      </c>
      <c r="D8" s="17" t="s">
        <v>52</v>
      </c>
      <c r="E8" s="17"/>
      <c r="F8" s="17">
        <v>15</v>
      </c>
      <c r="G8" s="18">
        <v>98.14</v>
      </c>
      <c r="H8" s="19">
        <v>1531</v>
      </c>
      <c r="I8" s="20">
        <v>0</v>
      </c>
      <c r="J8" s="20">
        <f t="shared" si="0"/>
        <v>0</v>
      </c>
      <c r="K8" s="20">
        <v>0</v>
      </c>
      <c r="L8" s="20">
        <v>0</v>
      </c>
      <c r="M8" s="20">
        <v>0</v>
      </c>
      <c r="N8" s="20">
        <v>0</v>
      </c>
      <c r="O8" s="19">
        <f t="shared" si="1"/>
        <v>1531</v>
      </c>
      <c r="P8" s="21"/>
      <c r="Q8" s="19">
        <f t="shared" si="2"/>
        <v>0</v>
      </c>
      <c r="R8" s="19">
        <f t="shared" si="3"/>
        <v>1531</v>
      </c>
      <c r="S8" s="19">
        <f t="shared" si="4"/>
        <v>318.01</v>
      </c>
      <c r="T8" s="19">
        <f t="shared" si="5"/>
        <v>1212.99</v>
      </c>
      <c r="U8" s="22">
        <f t="shared" si="6"/>
        <v>6.4000000000000001E-2</v>
      </c>
      <c r="V8" s="19">
        <f t="shared" si="7"/>
        <v>77.631360000000001</v>
      </c>
      <c r="W8" s="19">
        <f t="shared" si="8"/>
        <v>6.15</v>
      </c>
      <c r="X8" s="19">
        <f t="shared" si="9"/>
        <v>83.781360000000006</v>
      </c>
      <c r="Y8" s="19">
        <f t="shared" si="10"/>
        <v>200.7</v>
      </c>
      <c r="Z8" s="19">
        <f t="shared" si="11"/>
        <v>-116.91863999999998</v>
      </c>
      <c r="AA8" s="23"/>
      <c r="AB8" s="19">
        <v>0</v>
      </c>
      <c r="AC8" s="19">
        <f t="shared" si="12"/>
        <v>0</v>
      </c>
      <c r="AD8" s="19">
        <v>0</v>
      </c>
      <c r="AE8" s="20">
        <v>0</v>
      </c>
      <c r="AF8" s="20">
        <v>0</v>
      </c>
      <c r="AG8" s="24">
        <v>0</v>
      </c>
      <c r="AH8" s="19">
        <f t="shared" si="13"/>
        <v>0</v>
      </c>
      <c r="AI8" s="25">
        <f t="shared" si="14"/>
        <v>1531</v>
      </c>
      <c r="AJ8" s="19"/>
    </row>
    <row r="9" spans="1:36" ht="68" x14ac:dyDescent="0.35">
      <c r="A9" s="1"/>
      <c r="B9" s="15">
        <v>4</v>
      </c>
      <c r="C9" s="16" t="s">
        <v>55</v>
      </c>
      <c r="D9" s="17" t="s">
        <v>52</v>
      </c>
      <c r="E9" s="17"/>
      <c r="F9" s="17">
        <v>15</v>
      </c>
      <c r="G9" s="18">
        <v>98.14</v>
      </c>
      <c r="H9" s="19">
        <v>1531</v>
      </c>
      <c r="I9" s="20">
        <v>0</v>
      </c>
      <c r="J9" s="20">
        <f t="shared" si="0"/>
        <v>0</v>
      </c>
      <c r="K9" s="20">
        <v>0</v>
      </c>
      <c r="L9" s="20">
        <v>0</v>
      </c>
      <c r="M9" s="20">
        <v>0</v>
      </c>
      <c r="N9" s="20">
        <v>0</v>
      </c>
      <c r="O9" s="19">
        <f t="shared" si="1"/>
        <v>1531</v>
      </c>
      <c r="P9" s="21"/>
      <c r="Q9" s="19">
        <f t="shared" si="2"/>
        <v>0</v>
      </c>
      <c r="R9" s="19">
        <f t="shared" si="3"/>
        <v>1531</v>
      </c>
      <c r="S9" s="19">
        <f t="shared" si="4"/>
        <v>318.01</v>
      </c>
      <c r="T9" s="19">
        <f t="shared" si="5"/>
        <v>1212.99</v>
      </c>
      <c r="U9" s="22">
        <f t="shared" si="6"/>
        <v>6.4000000000000001E-2</v>
      </c>
      <c r="V9" s="19">
        <f t="shared" si="7"/>
        <v>77.631360000000001</v>
      </c>
      <c r="W9" s="19">
        <f t="shared" si="8"/>
        <v>6.15</v>
      </c>
      <c r="X9" s="19">
        <f t="shared" si="9"/>
        <v>83.781360000000006</v>
      </c>
      <c r="Y9" s="19">
        <f t="shared" si="10"/>
        <v>200.7</v>
      </c>
      <c r="Z9" s="19">
        <f t="shared" si="11"/>
        <v>-116.91863999999998</v>
      </c>
      <c r="AA9" s="23"/>
      <c r="AB9" s="19">
        <v>0</v>
      </c>
      <c r="AC9" s="19">
        <f t="shared" si="12"/>
        <v>0</v>
      </c>
      <c r="AD9" s="19">
        <v>0</v>
      </c>
      <c r="AE9" s="20">
        <v>0</v>
      </c>
      <c r="AF9" s="20">
        <v>0</v>
      </c>
      <c r="AG9" s="24">
        <v>0</v>
      </c>
      <c r="AH9" s="19">
        <f t="shared" si="13"/>
        <v>0</v>
      </c>
      <c r="AI9" s="25">
        <f t="shared" si="14"/>
        <v>1531</v>
      </c>
      <c r="AJ9" s="19"/>
    </row>
    <row r="10" spans="1:36" ht="51" x14ac:dyDescent="0.35">
      <c r="A10" s="1"/>
      <c r="B10" s="15">
        <v>5</v>
      </c>
      <c r="C10" s="16" t="s">
        <v>56</v>
      </c>
      <c r="D10" s="17" t="s">
        <v>52</v>
      </c>
      <c r="E10" s="17"/>
      <c r="F10" s="17">
        <v>15</v>
      </c>
      <c r="G10" s="18">
        <v>98.14</v>
      </c>
      <c r="H10" s="19">
        <v>1531</v>
      </c>
      <c r="I10" s="20">
        <v>0</v>
      </c>
      <c r="J10" s="20">
        <f t="shared" si="0"/>
        <v>0</v>
      </c>
      <c r="K10" s="20">
        <v>0</v>
      </c>
      <c r="L10" s="20">
        <v>0</v>
      </c>
      <c r="M10" s="20">
        <v>0</v>
      </c>
      <c r="N10" s="20">
        <v>0</v>
      </c>
      <c r="O10" s="19">
        <f t="shared" si="1"/>
        <v>1531</v>
      </c>
      <c r="P10" s="21"/>
      <c r="Q10" s="19">
        <f t="shared" si="2"/>
        <v>0</v>
      </c>
      <c r="R10" s="19">
        <f t="shared" si="3"/>
        <v>1531</v>
      </c>
      <c r="S10" s="19">
        <f t="shared" si="4"/>
        <v>318.01</v>
      </c>
      <c r="T10" s="19">
        <f t="shared" si="5"/>
        <v>1212.99</v>
      </c>
      <c r="U10" s="22">
        <f t="shared" si="6"/>
        <v>6.4000000000000001E-2</v>
      </c>
      <c r="V10" s="19">
        <f t="shared" si="7"/>
        <v>77.631360000000001</v>
      </c>
      <c r="W10" s="19">
        <f t="shared" si="8"/>
        <v>6.15</v>
      </c>
      <c r="X10" s="19">
        <f t="shared" si="9"/>
        <v>83.781360000000006</v>
      </c>
      <c r="Y10" s="19">
        <f t="shared" si="10"/>
        <v>200.7</v>
      </c>
      <c r="Z10" s="19">
        <f t="shared" si="11"/>
        <v>-116.91863999999998</v>
      </c>
      <c r="AA10" s="23"/>
      <c r="AB10" s="19">
        <v>0</v>
      </c>
      <c r="AC10" s="19">
        <f t="shared" si="12"/>
        <v>0</v>
      </c>
      <c r="AD10" s="19">
        <v>0</v>
      </c>
      <c r="AE10" s="20">
        <v>0</v>
      </c>
      <c r="AF10" s="20">
        <v>0</v>
      </c>
      <c r="AG10" s="24">
        <v>0</v>
      </c>
      <c r="AH10" s="19">
        <f t="shared" si="13"/>
        <v>0</v>
      </c>
      <c r="AI10" s="25">
        <f t="shared" si="14"/>
        <v>1531</v>
      </c>
      <c r="AJ10" s="19"/>
    </row>
    <row r="11" spans="1:36" ht="68" x14ac:dyDescent="0.35">
      <c r="A11" s="1"/>
      <c r="B11" s="15">
        <v>6</v>
      </c>
      <c r="C11" s="16" t="s">
        <v>57</v>
      </c>
      <c r="D11" s="17" t="s">
        <v>52</v>
      </c>
      <c r="E11" s="17"/>
      <c r="F11" s="17">
        <v>15</v>
      </c>
      <c r="G11" s="18">
        <v>98.14</v>
      </c>
      <c r="H11" s="19">
        <v>1531</v>
      </c>
      <c r="I11" s="20">
        <v>0</v>
      </c>
      <c r="J11" s="20">
        <f t="shared" si="0"/>
        <v>0</v>
      </c>
      <c r="K11" s="20">
        <v>0</v>
      </c>
      <c r="L11" s="20">
        <v>0</v>
      </c>
      <c r="M11" s="20">
        <v>0</v>
      </c>
      <c r="N11" s="20">
        <v>0</v>
      </c>
      <c r="O11" s="19">
        <f t="shared" si="1"/>
        <v>1531</v>
      </c>
      <c r="P11" s="21"/>
      <c r="Q11" s="19">
        <f t="shared" si="2"/>
        <v>0</v>
      </c>
      <c r="R11" s="19">
        <f t="shared" si="3"/>
        <v>1531</v>
      </c>
      <c r="S11" s="19">
        <f t="shared" si="4"/>
        <v>318.01</v>
      </c>
      <c r="T11" s="19">
        <f t="shared" si="5"/>
        <v>1212.99</v>
      </c>
      <c r="U11" s="22">
        <f t="shared" si="6"/>
        <v>6.4000000000000001E-2</v>
      </c>
      <c r="V11" s="19">
        <f t="shared" si="7"/>
        <v>77.631360000000001</v>
      </c>
      <c r="W11" s="19">
        <f t="shared" si="8"/>
        <v>6.15</v>
      </c>
      <c r="X11" s="19">
        <f t="shared" si="9"/>
        <v>83.781360000000006</v>
      </c>
      <c r="Y11" s="19">
        <f t="shared" si="10"/>
        <v>200.7</v>
      </c>
      <c r="Z11" s="19">
        <f t="shared" si="11"/>
        <v>-116.91863999999998</v>
      </c>
      <c r="AA11" s="23"/>
      <c r="AB11" s="19">
        <v>0</v>
      </c>
      <c r="AC11" s="19">
        <f t="shared" si="12"/>
        <v>0</v>
      </c>
      <c r="AD11" s="19">
        <v>0</v>
      </c>
      <c r="AE11" s="20">
        <v>0</v>
      </c>
      <c r="AF11" s="20">
        <v>0</v>
      </c>
      <c r="AG11" s="24">
        <v>0</v>
      </c>
      <c r="AH11" s="19">
        <f t="shared" si="13"/>
        <v>0</v>
      </c>
      <c r="AI11" s="25">
        <f t="shared" si="14"/>
        <v>1531</v>
      </c>
      <c r="AJ11" s="19"/>
    </row>
    <row r="12" spans="1:36" ht="51" x14ac:dyDescent="0.35">
      <c r="A12" s="1"/>
      <c r="B12" s="15">
        <v>7</v>
      </c>
      <c r="C12" s="26" t="s">
        <v>58</v>
      </c>
      <c r="D12" s="17" t="s">
        <v>52</v>
      </c>
      <c r="E12" s="15"/>
      <c r="F12" s="15">
        <v>15</v>
      </c>
      <c r="G12" s="18">
        <v>98.14</v>
      </c>
      <c r="H12" s="19">
        <v>1531</v>
      </c>
      <c r="I12" s="20">
        <v>0</v>
      </c>
      <c r="J12" s="20">
        <f t="shared" si="0"/>
        <v>0</v>
      </c>
      <c r="K12" s="20">
        <v>0</v>
      </c>
      <c r="L12" s="20">
        <v>0</v>
      </c>
      <c r="M12" s="20">
        <v>0</v>
      </c>
      <c r="N12" s="20">
        <v>0</v>
      </c>
      <c r="O12" s="19">
        <f t="shared" si="1"/>
        <v>1531</v>
      </c>
      <c r="P12" s="21"/>
      <c r="Q12" s="19">
        <f t="shared" si="2"/>
        <v>0</v>
      </c>
      <c r="R12" s="19">
        <f t="shared" si="3"/>
        <v>1531</v>
      </c>
      <c r="S12" s="19">
        <f t="shared" si="4"/>
        <v>318.01</v>
      </c>
      <c r="T12" s="19">
        <f t="shared" si="5"/>
        <v>1212.99</v>
      </c>
      <c r="U12" s="22">
        <f t="shared" si="6"/>
        <v>6.4000000000000001E-2</v>
      </c>
      <c r="V12" s="19">
        <f t="shared" si="7"/>
        <v>77.631360000000001</v>
      </c>
      <c r="W12" s="19">
        <f t="shared" si="8"/>
        <v>6.15</v>
      </c>
      <c r="X12" s="19">
        <f t="shared" si="9"/>
        <v>83.781360000000006</v>
      </c>
      <c r="Y12" s="19">
        <f t="shared" si="10"/>
        <v>200.7</v>
      </c>
      <c r="Z12" s="19">
        <f t="shared" si="11"/>
        <v>-116.91863999999998</v>
      </c>
      <c r="AA12" s="21"/>
      <c r="AB12" s="19">
        <v>0</v>
      </c>
      <c r="AC12" s="19">
        <f t="shared" si="12"/>
        <v>0</v>
      </c>
      <c r="AD12" s="19">
        <v>0</v>
      </c>
      <c r="AE12" s="20">
        <v>0</v>
      </c>
      <c r="AF12" s="20">
        <v>0</v>
      </c>
      <c r="AG12" s="24">
        <v>0</v>
      </c>
      <c r="AH12" s="19">
        <f t="shared" si="13"/>
        <v>0</v>
      </c>
      <c r="AI12" s="25">
        <f t="shared" si="14"/>
        <v>1531</v>
      </c>
      <c r="AJ12" s="15"/>
    </row>
    <row r="13" spans="1:36" ht="17" x14ac:dyDescent="0.35">
      <c r="A13" s="1"/>
      <c r="B13" s="3"/>
      <c r="C13" s="27"/>
      <c r="D13" s="3"/>
      <c r="E13" s="3"/>
      <c r="F13" s="3"/>
      <c r="G13" s="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8"/>
      <c r="U13" s="28"/>
      <c r="V13" s="28"/>
      <c r="W13" s="28"/>
      <c r="X13" s="28"/>
      <c r="Y13" s="29"/>
      <c r="Z13" s="28"/>
      <c r="AA13" s="28"/>
      <c r="AB13" s="28"/>
      <c r="AC13" s="28"/>
      <c r="AD13" s="28"/>
      <c r="AE13" s="28"/>
      <c r="AF13" s="28"/>
      <c r="AG13" s="28"/>
      <c r="AH13" s="28"/>
      <c r="AI13" s="30"/>
      <c r="AJ13" s="3"/>
    </row>
    <row r="14" spans="1:36" ht="16" thickBot="1" x14ac:dyDescent="0.4">
      <c r="A14" s="1"/>
      <c r="B14" s="31" t="s">
        <v>59</v>
      </c>
      <c r="C14" s="32"/>
      <c r="D14" s="32"/>
      <c r="E14" s="32"/>
      <c r="F14" s="32"/>
      <c r="G14" s="33"/>
      <c r="H14" s="34">
        <f t="shared" ref="H14:O14" si="15">SUM(H6:H12)</f>
        <v>10717</v>
      </c>
      <c r="I14" s="34">
        <f t="shared" si="15"/>
        <v>0</v>
      </c>
      <c r="J14" s="34">
        <f t="shared" si="15"/>
        <v>0</v>
      </c>
      <c r="K14" s="34">
        <f t="shared" si="15"/>
        <v>0</v>
      </c>
      <c r="L14" s="34">
        <f t="shared" si="15"/>
        <v>0</v>
      </c>
      <c r="M14" s="34">
        <f t="shared" si="15"/>
        <v>0</v>
      </c>
      <c r="N14" s="34">
        <f t="shared" si="15"/>
        <v>0</v>
      </c>
      <c r="O14" s="34">
        <f t="shared" si="15"/>
        <v>10717</v>
      </c>
      <c r="P14" s="34"/>
      <c r="Q14" s="34">
        <f t="shared" ref="Q14:Z14" si="16">SUM(Q6:Q12)</f>
        <v>0</v>
      </c>
      <c r="R14" s="34">
        <f t="shared" si="16"/>
        <v>10717</v>
      </c>
      <c r="S14" s="34">
        <f t="shared" si="16"/>
        <v>2226.0699999999997</v>
      </c>
      <c r="T14" s="34">
        <f t="shared" si="16"/>
        <v>8490.93</v>
      </c>
      <c r="U14" s="34">
        <f t="shared" si="16"/>
        <v>0.44800000000000001</v>
      </c>
      <c r="V14" s="34">
        <f t="shared" si="16"/>
        <v>543.41951999999992</v>
      </c>
      <c r="W14" s="34">
        <f t="shared" si="16"/>
        <v>43.05</v>
      </c>
      <c r="X14" s="34">
        <f t="shared" si="16"/>
        <v>586.4695200000001</v>
      </c>
      <c r="Y14" s="34">
        <f t="shared" si="16"/>
        <v>1404.9</v>
      </c>
      <c r="Z14" s="34">
        <f t="shared" si="16"/>
        <v>-818.43047999999987</v>
      </c>
      <c r="AA14" s="34"/>
      <c r="AB14" s="34">
        <f t="shared" ref="AB14:AH14" si="17">SUM(AB6:AB12)</f>
        <v>0</v>
      </c>
      <c r="AC14" s="34">
        <f t="shared" si="17"/>
        <v>0</v>
      </c>
      <c r="AD14" s="34">
        <f t="shared" si="17"/>
        <v>0</v>
      </c>
      <c r="AE14" s="34">
        <f t="shared" si="17"/>
        <v>0</v>
      </c>
      <c r="AF14" s="34">
        <f t="shared" si="17"/>
        <v>0</v>
      </c>
      <c r="AG14" s="34">
        <f t="shared" si="17"/>
        <v>0</v>
      </c>
      <c r="AH14" s="34">
        <f t="shared" si="17"/>
        <v>0</v>
      </c>
      <c r="AI14" s="35">
        <f>SUM(AI6:AI12)</f>
        <v>10717</v>
      </c>
      <c r="AJ14" s="3"/>
    </row>
    <row r="15" spans="1:36" ht="17.5" thickTop="1" x14ac:dyDescent="0.35">
      <c r="A15" s="1"/>
      <c r="B15" s="3"/>
      <c r="C15" s="2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6"/>
      <c r="AJ15" s="3"/>
    </row>
    <row r="16" spans="1:36" ht="17" x14ac:dyDescent="0.35">
      <c r="A16" s="1"/>
      <c r="B16" s="3"/>
      <c r="C16" s="2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6"/>
      <c r="AJ16" s="3"/>
    </row>
    <row r="17" spans="1:36" ht="17" x14ac:dyDescent="0.35">
      <c r="A17" s="1"/>
      <c r="B17" s="3"/>
      <c r="C17" s="2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6"/>
      <c r="AJ17" s="3"/>
    </row>
    <row r="18" spans="1:36" ht="17" x14ac:dyDescent="0.35">
      <c r="A18" s="1"/>
      <c r="B18" s="3"/>
      <c r="C18" s="2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6"/>
      <c r="AJ18" s="3"/>
    </row>
    <row r="19" spans="1:36" ht="17" x14ac:dyDescent="0.35">
      <c r="A19" s="1"/>
      <c r="B19" s="3"/>
      <c r="C19" s="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6"/>
      <c r="AJ19" s="3"/>
    </row>
    <row r="20" spans="1:36" ht="17" x14ac:dyDescent="0.35">
      <c r="A20" s="1"/>
      <c r="B20" s="3"/>
      <c r="C20" s="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6"/>
      <c r="AJ20" s="3"/>
    </row>
    <row r="21" spans="1:36" ht="17" x14ac:dyDescent="0.35">
      <c r="A21" s="1"/>
      <c r="B21" s="3"/>
      <c r="C21" s="2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6"/>
      <c r="AJ21" s="3"/>
    </row>
    <row r="22" spans="1:36" ht="17" x14ac:dyDescent="0.35">
      <c r="A22" s="1"/>
      <c r="B22" s="3"/>
      <c r="C22" s="2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6"/>
      <c r="AJ22" s="3"/>
    </row>
    <row r="23" spans="1:36" ht="17.5" thickBot="1" x14ac:dyDescent="0.4">
      <c r="A23" s="1" t="s">
        <v>60</v>
      </c>
      <c r="B23" s="3"/>
      <c r="C23" s="37"/>
      <c r="D23" s="3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8"/>
      <c r="AC23" s="38"/>
      <c r="AD23" s="3"/>
      <c r="AE23" s="3"/>
      <c r="AF23" s="3"/>
      <c r="AG23" s="38"/>
      <c r="AH23" s="38"/>
      <c r="AI23" s="39"/>
      <c r="AJ23" s="38"/>
    </row>
    <row r="24" spans="1:36" x14ac:dyDescent="0.35">
      <c r="A24" s="1"/>
      <c r="B24" s="3"/>
      <c r="C24" s="40" t="s">
        <v>61</v>
      </c>
      <c r="D24" s="4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1" t="s">
        <v>62</v>
      </c>
      <c r="AC24" s="41"/>
      <c r="AD24" s="41"/>
      <c r="AE24" s="41"/>
      <c r="AF24" s="41"/>
      <c r="AG24" s="41"/>
      <c r="AH24" s="41"/>
      <c r="AI24" s="41"/>
      <c r="AJ24" s="41"/>
    </row>
    <row r="25" spans="1:36" x14ac:dyDescent="0.35">
      <c r="A25" s="1"/>
      <c r="B25" s="3"/>
      <c r="C25" s="42" t="s">
        <v>63</v>
      </c>
      <c r="D25" s="4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41" t="s">
        <v>64</v>
      </c>
      <c r="AC25" s="41"/>
      <c r="AD25" s="41"/>
      <c r="AE25" s="41"/>
      <c r="AF25" s="41"/>
      <c r="AG25" s="41"/>
      <c r="AH25" s="41"/>
      <c r="AI25" s="41"/>
      <c r="AJ25" s="41"/>
    </row>
  </sheetData>
  <mergeCells count="16">
    <mergeCell ref="AH4:AH5"/>
    <mergeCell ref="B14:G14"/>
    <mergeCell ref="C24:D24"/>
    <mergeCell ref="AB24:AJ24"/>
    <mergeCell ref="C25:D25"/>
    <mergeCell ref="AB25:AJ25"/>
    <mergeCell ref="B1:AI1"/>
    <mergeCell ref="B2:AI2"/>
    <mergeCell ref="H3:O3"/>
    <mergeCell ref="S3:X3"/>
    <mergeCell ref="AB3:AB5"/>
    <mergeCell ref="AC3:AH3"/>
    <mergeCell ref="AI3:AI5"/>
    <mergeCell ref="H4:H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2022-06-03T14:02:39Z</dcterms:created>
  <dcterms:modified xsi:type="dcterms:W3CDTF">2022-06-03T14:05:55Z</dcterms:modified>
</cp:coreProperties>
</file>